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luca Cristofori\Desktop\ARCHIVIO\0 - Archivio portatile\Materiale scientifico\Attualità\2018-03-13 Tax-Lab\"/>
    </mc:Choice>
  </mc:AlternateContent>
  <xr:revisionPtr revIDLastSave="0" documentId="13_ncr:1_{A4C51619-3353-40DD-92F6-961BE844B6FD}" xr6:coauthVersionLast="28" xr6:coauthVersionMax="28" xr10:uidLastSave="{00000000-0000-0000-0000-000000000000}"/>
  <bookViews>
    <workbookView xWindow="0" yWindow="0" windowWidth="19200" windowHeight="7350" xr2:uid="{00000000-000D-0000-FFFF-FFFF00000000}"/>
  </bookViews>
  <sheets>
    <sheet name="Mutuo rata costante" sheetId="2" r:id="rId1"/>
    <sheet name="Mutuo infruttifero" sheetId="3" r:id="rId2"/>
    <sheet name="Mutuo infruttifero bullet" sheetId="4" r:id="rId3"/>
  </sheets>
  <calcPr calcId="171027"/>
</workbook>
</file>

<file path=xl/calcChain.xml><?xml version="1.0" encoding="utf-8"?>
<calcChain xmlns="http://schemas.openxmlformats.org/spreadsheetml/2006/main">
  <c r="B24" i="2" l="1"/>
  <c r="D18" i="4" l="1"/>
  <c r="F22" i="4" s="1"/>
  <c r="D14" i="4"/>
  <c r="E18" i="4" s="1"/>
  <c r="D10" i="4"/>
  <c r="D6" i="4"/>
  <c r="E10" i="4" s="1"/>
  <c r="D2" i="4"/>
  <c r="E6" i="4" s="1"/>
  <c r="E2" i="4"/>
  <c r="E2" i="3"/>
  <c r="D2" i="3"/>
  <c r="E6" i="3" s="1"/>
  <c r="D19" i="2"/>
  <c r="F23" i="2" s="1"/>
  <c r="E7" i="2"/>
  <c r="E2" i="2"/>
  <c r="F6" i="4" l="1"/>
  <c r="F18" i="4"/>
  <c r="F2" i="4"/>
  <c r="F10" i="4"/>
  <c r="E14" i="4"/>
  <c r="F14" i="4" s="1"/>
  <c r="D6" i="3"/>
  <c r="E10" i="3" s="1"/>
  <c r="F2" i="3"/>
  <c r="D18" i="3"/>
  <c r="D14" i="3"/>
  <c r="D10" i="3"/>
  <c r="D2" i="2"/>
  <c r="F2" i="2" s="1"/>
  <c r="D11" i="2"/>
  <c r="E15" i="2" s="1"/>
  <c r="D7" i="2"/>
  <c r="E11" i="2" s="1"/>
  <c r="D15" i="2"/>
  <c r="E19" i="2" s="1"/>
  <c r="F23" i="4" l="1"/>
  <c r="F6" i="3"/>
  <c r="E14" i="3"/>
  <c r="F14" i="3" s="1"/>
  <c r="F10" i="3"/>
  <c r="F22" i="3"/>
  <c r="E18" i="3"/>
  <c r="F18" i="3" s="1"/>
  <c r="F15" i="2"/>
  <c r="F7" i="2"/>
  <c r="F11" i="2"/>
  <c r="F19" i="2"/>
  <c r="F23" i="3" l="1"/>
  <c r="F24" i="2"/>
</calcChain>
</file>

<file path=xl/sharedStrings.xml><?xml version="1.0" encoding="utf-8"?>
<sst xmlns="http://schemas.openxmlformats.org/spreadsheetml/2006/main" count="124" uniqueCount="10">
  <si>
    <t>VAN</t>
  </si>
  <si>
    <t>TIR.X</t>
  </si>
  <si>
    <t>VAN.X</t>
  </si>
  <si>
    <t>Capitale finanziato</t>
  </si>
  <si>
    <t>Costi di transazione</t>
  </si>
  <si>
    <t>Rimborso</t>
  </si>
  <si>
    <t>Debito contabile</t>
  </si>
  <si>
    <t>Interessi</t>
  </si>
  <si>
    <t>Date</t>
  </si>
  <si>
    <t>Debito Contabile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</si>
</sst>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dd/mm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1" applyNumberFormat="1" applyFont="1"/>
    <xf numFmtId="165" fontId="2" fillId="0" borderId="0" xfId="1" applyNumberFormat="1" applyFont="1"/>
    <xf numFmtId="164" fontId="0" fillId="0" borderId="0" xfId="0" applyNumberFormat="1"/>
    <xf numFmtId="164" fontId="2" fillId="0" borderId="0" xfId="1" applyNumberFormat="1" applyFont="1"/>
    <xf numFmtId="165" fontId="2" fillId="0" borderId="0" xfId="0" applyNumberFormat="1" applyFont="1"/>
    <xf numFmtId="166" fontId="0" fillId="0" borderId="0" xfId="0" applyNumberFormat="1" applyAlignment="1">
      <alignment horizontal="center"/>
    </xf>
    <xf numFmtId="166" fontId="3" fillId="0" borderId="0" xfId="0" applyNumberFormat="1" applyFont="1" applyAlignment="1">
      <alignment horizontal="center"/>
    </xf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0" fontId="2" fillId="2" borderId="1" xfId="2" applyNumberFormat="1" applyFont="1" applyFill="1" applyBorder="1"/>
    <xf numFmtId="0" fontId="2" fillId="0" borderId="1" xfId="0" applyFont="1" applyFill="1" applyBorder="1" applyAlignment="1">
      <alignment horizontal="center"/>
    </xf>
    <xf numFmtId="8" fontId="0" fillId="0" borderId="0" xfId="0" applyNumberFormat="1"/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tabSelected="1" zoomScale="80" zoomScaleNormal="80" workbookViewId="0">
      <selection activeCell="F11" sqref="F11"/>
    </sheetView>
  </sheetViews>
  <sheetFormatPr defaultRowHeight="14.5" x14ac:dyDescent="0.35"/>
  <cols>
    <col min="1" max="1" width="20.26953125" customWidth="1"/>
    <col min="2" max="2" width="16.54296875" bestFit="1" customWidth="1"/>
    <col min="3" max="3" width="17.453125" bestFit="1" customWidth="1"/>
    <col min="4" max="4" width="14.90625" bestFit="1" customWidth="1"/>
    <col min="5" max="5" width="14.7265625" bestFit="1" customWidth="1"/>
    <col min="6" max="6" width="12.1796875" bestFit="1" customWidth="1"/>
    <col min="7" max="7" width="9.90625" bestFit="1" customWidth="1"/>
    <col min="8" max="8" width="11.7265625" bestFit="1" customWidth="1"/>
  </cols>
  <sheetData>
    <row r="1" spans="1:8" ht="15" thickBot="1" x14ac:dyDescent="0.4">
      <c r="A1" s="11" t="s">
        <v>8</v>
      </c>
      <c r="B1" s="11" t="s">
        <v>3</v>
      </c>
      <c r="D1" s="12" t="s">
        <v>2</v>
      </c>
      <c r="E1" s="14" t="s">
        <v>6</v>
      </c>
      <c r="F1" s="11" t="s">
        <v>7</v>
      </c>
    </row>
    <row r="2" spans="1:8" x14ac:dyDescent="0.35">
      <c r="A2" s="8">
        <v>42370</v>
      </c>
      <c r="B2" s="3">
        <v>1000000</v>
      </c>
      <c r="D2" s="4">
        <f>-XNPV(B24,B3:B23,A3:A23)</f>
        <v>999999.99615470518</v>
      </c>
      <c r="E2" s="4">
        <f>B2</f>
        <v>1000000</v>
      </c>
      <c r="F2" s="7">
        <f>D2-E2</f>
        <v>-3.8452948210760951E-3</v>
      </c>
    </row>
    <row r="3" spans="1:8" x14ac:dyDescent="0.35">
      <c r="A3" s="8">
        <v>42370</v>
      </c>
      <c r="B3" s="3">
        <v>-30000</v>
      </c>
      <c r="C3" s="2" t="s">
        <v>4</v>
      </c>
      <c r="E3" s="7"/>
      <c r="F3" s="7"/>
    </row>
    <row r="4" spans="1:8" x14ac:dyDescent="0.35">
      <c r="A4" s="8">
        <v>42460</v>
      </c>
      <c r="B4" s="3">
        <v>-52000</v>
      </c>
      <c r="C4" s="2" t="s">
        <v>5</v>
      </c>
    </row>
    <row r="5" spans="1:8" ht="15" thickBot="1" x14ac:dyDescent="0.4">
      <c r="A5" s="8">
        <v>42551</v>
      </c>
      <c r="B5" s="3">
        <v>-52000</v>
      </c>
      <c r="C5" s="2" t="s">
        <v>5</v>
      </c>
    </row>
    <row r="6" spans="1:8" ht="15" thickBot="1" x14ac:dyDescent="0.4">
      <c r="A6" s="8">
        <v>42643</v>
      </c>
      <c r="B6" s="3">
        <v>-52000</v>
      </c>
      <c r="C6" s="2" t="s">
        <v>5</v>
      </c>
      <c r="D6" s="12" t="s">
        <v>2</v>
      </c>
      <c r="E6" s="14" t="s">
        <v>6</v>
      </c>
      <c r="F6" s="11" t="s">
        <v>7</v>
      </c>
    </row>
    <row r="7" spans="1:8" x14ac:dyDescent="0.35">
      <c r="A7" s="8">
        <v>42735</v>
      </c>
      <c r="B7" s="3">
        <v>-52000</v>
      </c>
      <c r="C7" s="2" t="s">
        <v>5</v>
      </c>
      <c r="D7" s="4">
        <f>-XNPV(B24,B8:B23,A8:A23)</f>
        <v>791495.02734729741</v>
      </c>
      <c r="E7" s="7">
        <f>SUM(B2:B7)</f>
        <v>762000</v>
      </c>
      <c r="F7" s="4">
        <f>D7-E7</f>
        <v>29495.027347297408</v>
      </c>
      <c r="H7" s="15"/>
    </row>
    <row r="8" spans="1:8" x14ac:dyDescent="0.35">
      <c r="A8" s="8">
        <v>42825</v>
      </c>
      <c r="B8" s="3">
        <v>-52000</v>
      </c>
      <c r="C8" s="2" t="s">
        <v>5</v>
      </c>
    </row>
    <row r="9" spans="1:8" ht="15" thickBot="1" x14ac:dyDescent="0.4">
      <c r="A9" s="8">
        <v>42916</v>
      </c>
      <c r="B9" s="3">
        <v>-52000</v>
      </c>
      <c r="C9" s="2" t="s">
        <v>5</v>
      </c>
    </row>
    <row r="10" spans="1:8" ht="15" thickBot="1" x14ac:dyDescent="0.4">
      <c r="A10" s="8">
        <v>43008</v>
      </c>
      <c r="B10" s="3">
        <v>-52000</v>
      </c>
      <c r="C10" s="2" t="s">
        <v>5</v>
      </c>
      <c r="D10" s="12" t="s">
        <v>2</v>
      </c>
      <c r="E10" s="14" t="s">
        <v>6</v>
      </c>
      <c r="F10" s="11" t="s">
        <v>7</v>
      </c>
    </row>
    <row r="11" spans="1:8" x14ac:dyDescent="0.35">
      <c r="A11" s="8">
        <v>43100</v>
      </c>
      <c r="B11" s="3">
        <v>-52000</v>
      </c>
      <c r="C11" s="2" t="s">
        <v>5</v>
      </c>
      <c r="D11" s="4">
        <f>-XNPV(B24,B12:B23,A12:A23)</f>
        <v>601513.97483298881</v>
      </c>
      <c r="E11" s="7">
        <f>D7+B8+B9+B10+B11</f>
        <v>583495.02734729741</v>
      </c>
      <c r="F11" s="7">
        <f>D11-E11</f>
        <v>18018.947485691402</v>
      </c>
    </row>
    <row r="12" spans="1:8" x14ac:dyDescent="0.35">
      <c r="A12" s="8">
        <v>43190</v>
      </c>
      <c r="B12" s="3">
        <v>-52000</v>
      </c>
      <c r="C12" s="2" t="s">
        <v>5</v>
      </c>
    </row>
    <row r="13" spans="1:8" ht="15" thickBot="1" x14ac:dyDescent="0.4">
      <c r="A13" s="8">
        <v>43281</v>
      </c>
      <c r="B13" s="3">
        <v>-52000</v>
      </c>
      <c r="C13" s="2" t="s">
        <v>5</v>
      </c>
    </row>
    <row r="14" spans="1:8" ht="15" thickBot="1" x14ac:dyDescent="0.4">
      <c r="A14" s="8">
        <v>43373</v>
      </c>
      <c r="B14" s="3">
        <v>-52000</v>
      </c>
      <c r="C14" s="2" t="s">
        <v>5</v>
      </c>
      <c r="D14" s="12" t="s">
        <v>2</v>
      </c>
      <c r="E14" s="14" t="s">
        <v>6</v>
      </c>
      <c r="F14" s="11" t="s">
        <v>7</v>
      </c>
    </row>
    <row r="15" spans="1:8" x14ac:dyDescent="0.35">
      <c r="A15" s="8">
        <v>43465</v>
      </c>
      <c r="B15" s="3">
        <v>-52000</v>
      </c>
      <c r="C15" s="2" t="s">
        <v>5</v>
      </c>
      <c r="D15" s="4">
        <f>-XNPV(B24,B16:B23,A16:A23)</f>
        <v>406362.95807371009</v>
      </c>
      <c r="E15" s="7">
        <f>D11+B12+B13+B14+B15</f>
        <v>393513.97483298881</v>
      </c>
      <c r="F15" s="7">
        <f>D15-E15</f>
        <v>12848.983240721282</v>
      </c>
    </row>
    <row r="16" spans="1:8" x14ac:dyDescent="0.35">
      <c r="A16" s="8">
        <v>43555</v>
      </c>
      <c r="B16" s="3">
        <v>-52000</v>
      </c>
      <c r="C16" s="2" t="s">
        <v>5</v>
      </c>
    </row>
    <row r="17" spans="1:7" ht="15" thickBot="1" x14ac:dyDescent="0.4">
      <c r="A17" s="8">
        <v>43646</v>
      </c>
      <c r="B17" s="3">
        <v>-52000</v>
      </c>
      <c r="C17" s="2" t="s">
        <v>5</v>
      </c>
    </row>
    <row r="18" spans="1:7" ht="15" thickBot="1" x14ac:dyDescent="0.4">
      <c r="A18" s="8">
        <v>43738</v>
      </c>
      <c r="B18" s="3">
        <v>-52000</v>
      </c>
      <c r="C18" s="2" t="s">
        <v>5</v>
      </c>
      <c r="D18" s="12" t="s">
        <v>2</v>
      </c>
      <c r="E18" s="14" t="s">
        <v>6</v>
      </c>
      <c r="F18" s="11" t="s">
        <v>7</v>
      </c>
    </row>
    <row r="19" spans="1:7" x14ac:dyDescent="0.35">
      <c r="A19" s="8">
        <v>43830</v>
      </c>
      <c r="B19" s="3">
        <v>-52000</v>
      </c>
      <c r="C19" s="2" t="s">
        <v>5</v>
      </c>
      <c r="D19" s="4">
        <f>-XNPV(B24,B20:B23,A20:A23)</f>
        <v>205916.43319732332</v>
      </c>
      <c r="E19" s="7">
        <f>D15+B16+B17+B18+B19</f>
        <v>198362.95807371009</v>
      </c>
      <c r="F19" s="7">
        <f>D19-E19</f>
        <v>7553.4751236132288</v>
      </c>
      <c r="G19" s="5"/>
    </row>
    <row r="20" spans="1:7" x14ac:dyDescent="0.35">
      <c r="A20" s="8">
        <v>43921</v>
      </c>
      <c r="B20" s="3">
        <v>-52000</v>
      </c>
      <c r="C20" s="2" t="s">
        <v>5</v>
      </c>
    </row>
    <row r="21" spans="1:7" ht="15" thickBot="1" x14ac:dyDescent="0.4">
      <c r="A21" s="8">
        <v>44012</v>
      </c>
      <c r="B21" s="3">
        <v>-52000</v>
      </c>
      <c r="C21" s="2" t="s">
        <v>5</v>
      </c>
    </row>
    <row r="22" spans="1:7" ht="15" thickBot="1" x14ac:dyDescent="0.4">
      <c r="A22" s="8">
        <v>44104</v>
      </c>
      <c r="B22" s="3">
        <v>-52000</v>
      </c>
      <c r="C22" s="2" t="s">
        <v>5</v>
      </c>
      <c r="D22" s="12" t="s">
        <v>2</v>
      </c>
      <c r="E22" s="14" t="s">
        <v>6</v>
      </c>
      <c r="F22" s="11" t="s">
        <v>7</v>
      </c>
    </row>
    <row r="23" spans="1:7" ht="15" thickBot="1" x14ac:dyDescent="0.4">
      <c r="A23" s="8">
        <v>44196</v>
      </c>
      <c r="B23" s="3">
        <v>-52000</v>
      </c>
      <c r="C23" s="2" t="s">
        <v>5</v>
      </c>
      <c r="D23" s="6">
        <v>0</v>
      </c>
      <c r="E23" s="6">
        <v>0</v>
      </c>
      <c r="F23" s="7">
        <f>-D19-B20-B21-B22-B23</f>
        <v>2083.5668026766798</v>
      </c>
    </row>
    <row r="24" spans="1:7" ht="15" thickBot="1" x14ac:dyDescent="0.4">
      <c r="A24" s="9" t="s">
        <v>1</v>
      </c>
      <c r="B24" s="13">
        <f>XIRR(B2:B23,A2:A23)</f>
        <v>2.7213051915168762E-2</v>
      </c>
      <c r="F24" s="10">
        <f>SUM(F2:F23)</f>
        <v>69999.996154705179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3"/>
  <sheetViews>
    <sheetView topLeftCell="A8" workbookViewId="0">
      <selection activeCell="G28" sqref="G28"/>
    </sheetView>
  </sheetViews>
  <sheetFormatPr defaultRowHeight="14.5" x14ac:dyDescent="0.35"/>
  <cols>
    <col min="1" max="1" width="14.26953125" bestFit="1" customWidth="1"/>
    <col min="2" max="2" width="16.54296875" bestFit="1" customWidth="1"/>
    <col min="3" max="3" width="8.81640625" bestFit="1" customWidth="1"/>
    <col min="4" max="4" width="12.6328125" bestFit="1" customWidth="1"/>
    <col min="5" max="5" width="15" bestFit="1" customWidth="1"/>
    <col min="6" max="6" width="12" bestFit="1" customWidth="1"/>
  </cols>
  <sheetData>
    <row r="1" spans="1:6" ht="15" thickBot="1" x14ac:dyDescent="0.4">
      <c r="A1" s="11" t="s">
        <v>8</v>
      </c>
      <c r="B1" s="11" t="s">
        <v>3</v>
      </c>
      <c r="D1" s="12" t="s">
        <v>2</v>
      </c>
      <c r="E1" s="14" t="s">
        <v>9</v>
      </c>
      <c r="F1" s="11" t="s">
        <v>7</v>
      </c>
    </row>
    <row r="2" spans="1:6" x14ac:dyDescent="0.35">
      <c r="A2" s="8">
        <v>42370</v>
      </c>
      <c r="B2" s="3">
        <v>40000</v>
      </c>
      <c r="D2" s="4">
        <f>-XNPV(B23,B3:B22,A3:A22)</f>
        <v>34950.379150351604</v>
      </c>
      <c r="E2" s="4">
        <f>B2</f>
        <v>40000</v>
      </c>
      <c r="F2" s="6">
        <f>D2-E2</f>
        <v>-5049.620849648396</v>
      </c>
    </row>
    <row r="3" spans="1:6" x14ac:dyDescent="0.35">
      <c r="A3" s="8">
        <v>42460</v>
      </c>
      <c r="B3" s="3">
        <v>-2000</v>
      </c>
      <c r="C3" s="2" t="s">
        <v>5</v>
      </c>
    </row>
    <row r="4" spans="1:6" ht="15" thickBot="1" x14ac:dyDescent="0.4">
      <c r="A4" s="8">
        <v>42551</v>
      </c>
      <c r="B4" s="3">
        <v>-2000</v>
      </c>
      <c r="C4" s="2" t="s">
        <v>5</v>
      </c>
    </row>
    <row r="5" spans="1:6" ht="15" thickBot="1" x14ac:dyDescent="0.4">
      <c r="A5" s="8">
        <v>42643</v>
      </c>
      <c r="B5" s="3">
        <v>-2000</v>
      </c>
      <c r="C5" s="2" t="s">
        <v>5</v>
      </c>
      <c r="D5" s="12" t="s">
        <v>2</v>
      </c>
      <c r="E5" s="1" t="s">
        <v>6</v>
      </c>
      <c r="F5" s="11" t="s">
        <v>7</v>
      </c>
    </row>
    <row r="6" spans="1:6" x14ac:dyDescent="0.35">
      <c r="A6" s="8">
        <v>42735</v>
      </c>
      <c r="B6" s="3">
        <v>-2000</v>
      </c>
      <c r="C6" s="2" t="s">
        <v>5</v>
      </c>
      <c r="D6" s="4">
        <f>-XNPV(B23,B7:B22,A7:A22)</f>
        <v>28750.072736164017</v>
      </c>
      <c r="E6" s="7">
        <f>D2+B3+B4+B5+B6</f>
        <v>26950.379150351604</v>
      </c>
      <c r="F6" s="4">
        <f>D6-E6</f>
        <v>1799.6935858124125</v>
      </c>
    </row>
    <row r="7" spans="1:6" x14ac:dyDescent="0.35">
      <c r="A7" s="8">
        <v>42825</v>
      </c>
      <c r="B7" s="3">
        <v>-2000</v>
      </c>
      <c r="C7" s="2" t="s">
        <v>5</v>
      </c>
    </row>
    <row r="8" spans="1:6" ht="15" thickBot="1" x14ac:dyDescent="0.4">
      <c r="A8" s="8">
        <v>42916</v>
      </c>
      <c r="B8" s="3">
        <v>-2000</v>
      </c>
      <c r="C8" s="2" t="s">
        <v>5</v>
      </c>
    </row>
    <row r="9" spans="1:6" ht="15" thickBot="1" x14ac:dyDescent="0.4">
      <c r="A9" s="8">
        <v>43008</v>
      </c>
      <c r="B9" s="3">
        <v>-2000</v>
      </c>
      <c r="C9" s="2" t="s">
        <v>5</v>
      </c>
      <c r="D9" s="12" t="s">
        <v>2</v>
      </c>
      <c r="E9" s="1" t="s">
        <v>6</v>
      </c>
      <c r="F9" s="11" t="s">
        <v>7</v>
      </c>
    </row>
    <row r="10" spans="1:6" x14ac:dyDescent="0.35">
      <c r="A10" s="8">
        <v>43100</v>
      </c>
      <c r="B10" s="3">
        <v>-2000</v>
      </c>
      <c r="C10" s="2" t="s">
        <v>5</v>
      </c>
      <c r="D10" s="4">
        <f>-XNPV(B23,B11:B22,A11:A22)</f>
        <v>22177.747937125172</v>
      </c>
      <c r="E10" s="7">
        <f>D6+B7+B8+B9+B10</f>
        <v>20750.072736164017</v>
      </c>
      <c r="F10" s="7">
        <f>D10-E10</f>
        <v>1427.6752009611555</v>
      </c>
    </row>
    <row r="11" spans="1:6" x14ac:dyDescent="0.35">
      <c r="A11" s="8">
        <v>43190</v>
      </c>
      <c r="B11" s="3">
        <v>-2000</v>
      </c>
      <c r="C11" s="2" t="s">
        <v>5</v>
      </c>
    </row>
    <row r="12" spans="1:6" ht="15" thickBot="1" x14ac:dyDescent="0.4">
      <c r="A12" s="8">
        <v>43281</v>
      </c>
      <c r="B12" s="3">
        <v>-2000</v>
      </c>
      <c r="C12" s="2" t="s">
        <v>5</v>
      </c>
    </row>
    <row r="13" spans="1:6" ht="15" thickBot="1" x14ac:dyDescent="0.4">
      <c r="A13" s="8">
        <v>43373</v>
      </c>
      <c r="B13" s="3">
        <v>-2000</v>
      </c>
      <c r="C13" s="2" t="s">
        <v>5</v>
      </c>
      <c r="D13" s="12" t="s">
        <v>2</v>
      </c>
      <c r="E13" s="1" t="s">
        <v>6</v>
      </c>
      <c r="F13" s="11" t="s">
        <v>7</v>
      </c>
    </row>
    <row r="14" spans="1:6" x14ac:dyDescent="0.35">
      <c r="A14" s="8">
        <v>43465</v>
      </c>
      <c r="B14" s="3">
        <v>-2000</v>
      </c>
      <c r="C14" s="2" t="s">
        <v>5</v>
      </c>
      <c r="D14" s="4">
        <f>-XNPV(B23,B15:B22,A15:A22)</f>
        <v>15211.083650143997</v>
      </c>
      <c r="E14" s="7">
        <f>D10+B11+B12+B13+B14</f>
        <v>14177.747937125172</v>
      </c>
      <c r="F14" s="7">
        <f>D14-E14</f>
        <v>1033.3357130188251</v>
      </c>
    </row>
    <row r="15" spans="1:6" x14ac:dyDescent="0.35">
      <c r="A15" s="8">
        <v>43555</v>
      </c>
      <c r="B15" s="3">
        <v>-2000</v>
      </c>
      <c r="C15" s="2" t="s">
        <v>5</v>
      </c>
    </row>
    <row r="16" spans="1:6" ht="15" thickBot="1" x14ac:dyDescent="0.4">
      <c r="A16" s="8">
        <v>43646</v>
      </c>
      <c r="B16" s="3">
        <v>-2000</v>
      </c>
      <c r="C16" s="2" t="s">
        <v>5</v>
      </c>
    </row>
    <row r="17" spans="1:6" ht="15" thickBot="1" x14ac:dyDescent="0.4">
      <c r="A17" s="8">
        <v>43738</v>
      </c>
      <c r="B17" s="3">
        <v>-2000</v>
      </c>
      <c r="C17" s="2" t="s">
        <v>5</v>
      </c>
      <c r="D17" s="12" t="s">
        <v>2</v>
      </c>
      <c r="E17" s="1" t="s">
        <v>6</v>
      </c>
      <c r="F17" s="11" t="s">
        <v>7</v>
      </c>
    </row>
    <row r="18" spans="1:6" x14ac:dyDescent="0.35">
      <c r="A18" s="8">
        <v>43830</v>
      </c>
      <c r="B18" s="3">
        <v>-2000</v>
      </c>
      <c r="C18" s="2" t="s">
        <v>5</v>
      </c>
      <c r="D18" s="4">
        <f>-XNPV(B23,B19:B22,A19:A22)</f>
        <v>7827.6690218949871</v>
      </c>
      <c r="E18" s="7">
        <f>D14+B15+B16+B17+B18</f>
        <v>7211.0836501439971</v>
      </c>
      <c r="F18" s="7">
        <f>D18-E18</f>
        <v>616.58537175098991</v>
      </c>
    </row>
    <row r="19" spans="1:6" x14ac:dyDescent="0.35">
      <c r="A19" s="8">
        <v>43921</v>
      </c>
      <c r="B19" s="3">
        <v>-2000</v>
      </c>
      <c r="C19" s="2" t="s">
        <v>5</v>
      </c>
    </row>
    <row r="20" spans="1:6" ht="15" thickBot="1" x14ac:dyDescent="0.4">
      <c r="A20" s="8">
        <v>44012</v>
      </c>
      <c r="B20" s="3">
        <v>-2000</v>
      </c>
      <c r="C20" s="2" t="s">
        <v>5</v>
      </c>
    </row>
    <row r="21" spans="1:6" ht="15" thickBot="1" x14ac:dyDescent="0.4">
      <c r="A21" s="8">
        <v>44104</v>
      </c>
      <c r="B21" s="3">
        <v>-2000</v>
      </c>
      <c r="C21" s="2" t="s">
        <v>5</v>
      </c>
      <c r="D21" s="12" t="s">
        <v>2</v>
      </c>
      <c r="E21" s="1" t="s">
        <v>6</v>
      </c>
      <c r="F21" s="11" t="s">
        <v>7</v>
      </c>
    </row>
    <row r="22" spans="1:6" ht="15" thickBot="1" x14ac:dyDescent="0.4">
      <c r="A22" s="8">
        <v>44196</v>
      </c>
      <c r="B22" s="3">
        <v>-2000</v>
      </c>
      <c r="C22" s="2" t="s">
        <v>5</v>
      </c>
      <c r="D22" s="6">
        <v>0</v>
      </c>
      <c r="E22" s="6">
        <v>0</v>
      </c>
      <c r="F22" s="7">
        <f>-D18-B19-B20-B21-B22</f>
        <v>172.33097810501295</v>
      </c>
    </row>
    <row r="23" spans="1:6" ht="15" thickBot="1" x14ac:dyDescent="0.4">
      <c r="A23" s="9" t="s">
        <v>1</v>
      </c>
      <c r="B23" s="13">
        <v>0.06</v>
      </c>
      <c r="F23" s="10">
        <f>SUM(F2:F22)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3"/>
  <sheetViews>
    <sheetView workbookViewId="0">
      <selection activeCell="J17" sqref="J17"/>
    </sheetView>
  </sheetViews>
  <sheetFormatPr defaultRowHeight="14.5" x14ac:dyDescent="0.35"/>
  <cols>
    <col min="1" max="1" width="12.90625" bestFit="1" customWidth="1"/>
    <col min="2" max="2" width="16.54296875" bestFit="1" customWidth="1"/>
    <col min="3" max="3" width="12" bestFit="1" customWidth="1"/>
    <col min="4" max="4" width="11.36328125" bestFit="1" customWidth="1"/>
    <col min="5" max="5" width="15" bestFit="1" customWidth="1"/>
    <col min="6" max="6" width="12" bestFit="1" customWidth="1"/>
  </cols>
  <sheetData>
    <row r="1" spans="1:6" ht="15" thickBot="1" x14ac:dyDescent="0.4">
      <c r="A1" s="11" t="s">
        <v>8</v>
      </c>
      <c r="B1" s="11" t="s">
        <v>3</v>
      </c>
      <c r="D1" s="12" t="s">
        <v>0</v>
      </c>
      <c r="E1" s="14" t="s">
        <v>9</v>
      </c>
      <c r="F1" s="11" t="s">
        <v>7</v>
      </c>
    </row>
    <row r="2" spans="1:6" x14ac:dyDescent="0.35">
      <c r="A2" s="8">
        <v>42370</v>
      </c>
      <c r="B2" s="3">
        <v>1000000</v>
      </c>
      <c r="D2" s="6">
        <f>NPV(B23,0,0,0,0,1000000)</f>
        <v>747258.17286605691</v>
      </c>
      <c r="E2" s="4">
        <f>B2</f>
        <v>1000000</v>
      </c>
      <c r="F2" s="6">
        <f>D2-E2</f>
        <v>-252741.82713394309</v>
      </c>
    </row>
    <row r="3" spans="1:6" x14ac:dyDescent="0.35">
      <c r="A3" s="8">
        <v>42460</v>
      </c>
      <c r="B3" s="3">
        <v>0</v>
      </c>
      <c r="C3" s="2" t="s">
        <v>5</v>
      </c>
      <c r="D3" s="5"/>
    </row>
    <row r="4" spans="1:6" ht="15" thickBot="1" x14ac:dyDescent="0.4">
      <c r="A4" s="8">
        <v>42551</v>
      </c>
      <c r="B4" s="3">
        <v>0</v>
      </c>
      <c r="C4" s="2" t="s">
        <v>5</v>
      </c>
    </row>
    <row r="5" spans="1:6" ht="15" thickBot="1" x14ac:dyDescent="0.4">
      <c r="A5" s="8">
        <v>42643</v>
      </c>
      <c r="B5" s="3">
        <v>0</v>
      </c>
      <c r="C5" s="2" t="s">
        <v>5</v>
      </c>
      <c r="D5" s="12" t="s">
        <v>0</v>
      </c>
      <c r="E5" s="1" t="s">
        <v>6</v>
      </c>
      <c r="F5" s="11" t="s">
        <v>7</v>
      </c>
    </row>
    <row r="6" spans="1:6" x14ac:dyDescent="0.35">
      <c r="A6" s="8">
        <v>42735</v>
      </c>
      <c r="B6" s="3">
        <v>0</v>
      </c>
      <c r="C6" s="2" t="s">
        <v>5</v>
      </c>
      <c r="D6" s="6">
        <f>NPV(B23,0,0,0,1000000)</f>
        <v>792093.66323802026</v>
      </c>
      <c r="E6" s="7">
        <f>D2+B3+B4+B5+B6</f>
        <v>747258.17286605691</v>
      </c>
      <c r="F6" s="4">
        <f>D6-E6</f>
        <v>44835.490371963358</v>
      </c>
    </row>
    <row r="7" spans="1:6" x14ac:dyDescent="0.35">
      <c r="A7" s="8">
        <v>42825</v>
      </c>
      <c r="B7" s="3">
        <v>0</v>
      </c>
      <c r="C7" s="2" t="s">
        <v>5</v>
      </c>
    </row>
    <row r="8" spans="1:6" ht="15" thickBot="1" x14ac:dyDescent="0.4">
      <c r="A8" s="8">
        <v>42916</v>
      </c>
      <c r="B8" s="3">
        <v>0</v>
      </c>
      <c r="C8" s="2" t="s">
        <v>5</v>
      </c>
    </row>
    <row r="9" spans="1:6" ht="15" thickBot="1" x14ac:dyDescent="0.4">
      <c r="A9" s="8">
        <v>43008</v>
      </c>
      <c r="B9" s="3">
        <v>0</v>
      </c>
      <c r="C9" s="2" t="s">
        <v>5</v>
      </c>
      <c r="D9" s="12" t="s">
        <v>0</v>
      </c>
      <c r="E9" s="1" t="s">
        <v>6</v>
      </c>
      <c r="F9" s="11" t="s">
        <v>7</v>
      </c>
    </row>
    <row r="10" spans="1:6" x14ac:dyDescent="0.35">
      <c r="A10" s="8">
        <v>43100</v>
      </c>
      <c r="B10" s="3">
        <v>0</v>
      </c>
      <c r="C10" s="2" t="s">
        <v>5</v>
      </c>
      <c r="D10" s="6">
        <f>NPV(B23,0,0,1000000)</f>
        <v>839619.2830323017</v>
      </c>
      <c r="E10" s="7">
        <f>D6+B7+B8+B9+B10</f>
        <v>792093.66323802026</v>
      </c>
      <c r="F10" s="7">
        <f>D10-E10</f>
        <v>47525.619794281432</v>
      </c>
    </row>
    <row r="11" spans="1:6" x14ac:dyDescent="0.35">
      <c r="A11" s="8">
        <v>43190</v>
      </c>
      <c r="B11" s="3">
        <v>0</v>
      </c>
      <c r="C11" s="2" t="s">
        <v>5</v>
      </c>
    </row>
    <row r="12" spans="1:6" ht="15" thickBot="1" x14ac:dyDescent="0.4">
      <c r="A12" s="8">
        <v>43281</v>
      </c>
      <c r="B12" s="3">
        <v>0</v>
      </c>
      <c r="C12" s="2" t="s">
        <v>5</v>
      </c>
    </row>
    <row r="13" spans="1:6" ht="15" thickBot="1" x14ac:dyDescent="0.4">
      <c r="A13" s="8">
        <v>43373</v>
      </c>
      <c r="B13" s="3">
        <v>0</v>
      </c>
      <c r="C13" s="2" t="s">
        <v>5</v>
      </c>
      <c r="D13" s="12" t="s">
        <v>0</v>
      </c>
      <c r="E13" s="1" t="s">
        <v>6</v>
      </c>
      <c r="F13" s="11" t="s">
        <v>7</v>
      </c>
    </row>
    <row r="14" spans="1:6" x14ac:dyDescent="0.35">
      <c r="A14" s="8">
        <v>43465</v>
      </c>
      <c r="B14" s="3">
        <v>0</v>
      </c>
      <c r="C14" s="2" t="s">
        <v>5</v>
      </c>
      <c r="D14" s="6">
        <f>NPV(B23,0,1000000)</f>
        <v>889996.44001423987</v>
      </c>
      <c r="E14" s="7">
        <f>D10+B11+B12+B13+B14</f>
        <v>839619.2830323017</v>
      </c>
      <c r="F14" s="7">
        <f>D14-E14</f>
        <v>50377.156981938169</v>
      </c>
    </row>
    <row r="15" spans="1:6" x14ac:dyDescent="0.35">
      <c r="A15" s="8">
        <v>43555</v>
      </c>
      <c r="B15" s="3">
        <v>0</v>
      </c>
      <c r="C15" s="2" t="s">
        <v>5</v>
      </c>
    </row>
    <row r="16" spans="1:6" ht="15" thickBot="1" x14ac:dyDescent="0.4">
      <c r="A16" s="8">
        <v>43646</v>
      </c>
      <c r="B16" s="3">
        <v>0</v>
      </c>
      <c r="C16" s="2" t="s">
        <v>5</v>
      </c>
    </row>
    <row r="17" spans="1:6" ht="15" thickBot="1" x14ac:dyDescent="0.4">
      <c r="A17" s="8">
        <v>43738</v>
      </c>
      <c r="B17" s="3">
        <v>0</v>
      </c>
      <c r="C17" s="2" t="s">
        <v>5</v>
      </c>
      <c r="D17" s="12" t="s">
        <v>0</v>
      </c>
      <c r="E17" s="1" t="s">
        <v>6</v>
      </c>
      <c r="F17" s="11" t="s">
        <v>7</v>
      </c>
    </row>
    <row r="18" spans="1:6" x14ac:dyDescent="0.35">
      <c r="A18" s="8">
        <v>43830</v>
      </c>
      <c r="B18" s="3">
        <v>0</v>
      </c>
      <c r="C18" s="2" t="s">
        <v>5</v>
      </c>
      <c r="D18" s="6">
        <f>NPV(B23,1000000)</f>
        <v>943396.22641509434</v>
      </c>
      <c r="E18" s="7">
        <f>D14+B15+B16+B17+B18</f>
        <v>889996.44001423987</v>
      </c>
      <c r="F18" s="7">
        <f>D18-E18</f>
        <v>53399.786400854471</v>
      </c>
    </row>
    <row r="19" spans="1:6" x14ac:dyDescent="0.35">
      <c r="A19" s="8">
        <v>43921</v>
      </c>
      <c r="B19" s="3">
        <v>0</v>
      </c>
      <c r="C19" s="2" t="s">
        <v>5</v>
      </c>
    </row>
    <row r="20" spans="1:6" ht="15" thickBot="1" x14ac:dyDescent="0.4">
      <c r="A20" s="8">
        <v>44012</v>
      </c>
      <c r="B20" s="3">
        <v>0</v>
      </c>
      <c r="C20" s="2" t="s">
        <v>5</v>
      </c>
    </row>
    <row r="21" spans="1:6" ht="15" thickBot="1" x14ac:dyDescent="0.4">
      <c r="A21" s="8">
        <v>44104</v>
      </c>
      <c r="B21" s="3">
        <v>0</v>
      </c>
      <c r="C21" s="2" t="s">
        <v>5</v>
      </c>
      <c r="D21" s="12" t="s">
        <v>0</v>
      </c>
      <c r="E21" s="1" t="s">
        <v>6</v>
      </c>
      <c r="F21" s="11" t="s">
        <v>7</v>
      </c>
    </row>
    <row r="22" spans="1:6" ht="15" thickBot="1" x14ac:dyDescent="0.4">
      <c r="A22" s="8">
        <v>44196</v>
      </c>
      <c r="B22" s="3">
        <v>-1000000</v>
      </c>
      <c r="C22" s="2" t="s">
        <v>5</v>
      </c>
      <c r="D22" s="6">
        <v>0</v>
      </c>
      <c r="E22" s="6">
        <v>0</v>
      </c>
      <c r="F22" s="7">
        <f>-D18-B19-B20-B21-B22</f>
        <v>56603.773584905663</v>
      </c>
    </row>
    <row r="23" spans="1:6" ht="15" thickBot="1" x14ac:dyDescent="0.4">
      <c r="A23" s="9" t="s">
        <v>1</v>
      </c>
      <c r="B23" s="13">
        <v>0.06</v>
      </c>
      <c r="F23" s="10">
        <f>SUM(F2:F22)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Mutuo rata costante</vt:lpstr>
      <vt:lpstr>Mutuo infruttifero</vt:lpstr>
      <vt:lpstr>Mutuo infruttifero bullet</vt:lpstr>
    </vt:vector>
  </TitlesOfParts>
  <Company>Garbuio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De March</dc:creator>
  <cp:lastModifiedBy>Gianluca Cristofori</cp:lastModifiedBy>
  <cp:lastPrinted>2017-02-23T17:49:16Z</cp:lastPrinted>
  <dcterms:created xsi:type="dcterms:W3CDTF">2017-02-23T16:52:40Z</dcterms:created>
  <dcterms:modified xsi:type="dcterms:W3CDTF">2018-03-13T17:21:46Z</dcterms:modified>
</cp:coreProperties>
</file>